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065" activeTab="0"/>
  </bookViews>
  <sheets>
    <sheet name="Sytuacje" sheetId="1" r:id="rId1"/>
  </sheets>
  <definedNames>
    <definedName name="a" localSheetId="0">'Sytuacje'!$8:$8</definedName>
    <definedName name="kkk" localSheetId="0">'Sytuacje'!$8:$8</definedName>
    <definedName name="_xlnm.Print_Titles" localSheetId="0">'Sytuacje'!$8:$8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<sst xmlns="http://schemas.openxmlformats.org/spreadsheetml/2006/main" count="89" uniqueCount="65">
  <si>
    <t>ME5</t>
  </si>
  <si>
    <t>SUMA</t>
  </si>
  <si>
    <t>Sytuacja nr</t>
  </si>
  <si>
    <t>Suma mocy opraw [kW]:</t>
  </si>
  <si>
    <t>moduł [m]</t>
  </si>
  <si>
    <t>odległość od krawędzi [m]</t>
  </si>
  <si>
    <t>średnia szerokość drogi [m]</t>
  </si>
  <si>
    <t>średnia szerokość chodnika [m]</t>
  </si>
  <si>
    <t>średnia wysokość zawieszenia oprawy [m]</t>
  </si>
  <si>
    <t>Suma mocy [kW]</t>
  </si>
  <si>
    <t>Oświadczam, że:</t>
  </si>
  <si>
    <t>a</t>
  </si>
  <si>
    <t>b</t>
  </si>
  <si>
    <t>c</t>
  </si>
  <si>
    <t>d</t>
  </si>
  <si>
    <t>Deklarowana ilość opraw producent nr 1 [szt.]</t>
  </si>
  <si>
    <t>Deklarowana ilość opraw producent nr 2 [szt.]</t>
  </si>
  <si>
    <t>Wymagana ilość opraw suma [szt.]</t>
  </si>
  <si>
    <t>Deklarowana ilość opraw suma sprawdzenie [szt.]</t>
  </si>
  <si>
    <t>Obliczenia fotometryczne należy wykonać zgodnie z normą PN-EN13201:2007 Oświetlenie dróg korzystając z poniższysz parametrów dla poszczególnych sytuacji oświetleniowych. Wyniki obliczeń - moc oprawy i ilość deklarowanych opraw dla danego producenta - należy wpisać do kolumn oznaczonych na kolor żółty.</t>
  </si>
  <si>
    <t>DK 74</t>
  </si>
  <si>
    <t>DW 756</t>
  </si>
  <si>
    <t>Łagów - ul. Iwańska, Bardzka</t>
  </si>
  <si>
    <t>Łagów - ulice np. Ogrodowa, Zapłotnia</t>
  </si>
  <si>
    <t>wiejskie - linia kablowa</t>
  </si>
  <si>
    <t>wiejskie - bliżej krawędzi</t>
  </si>
  <si>
    <t>wiejskie - dalej od krawędzi</t>
  </si>
  <si>
    <t xml:space="preserve">wiejskie - boczne </t>
  </si>
  <si>
    <t>*</t>
  </si>
  <si>
    <t>ME3b</t>
  </si>
  <si>
    <t>ME4b</t>
  </si>
  <si>
    <t>S2</t>
  </si>
  <si>
    <t>ME4a</t>
  </si>
  <si>
    <t>* zgodnie z osobnym załącznikiem</t>
  </si>
  <si>
    <t>Tabela do obliczeń fotometrycznych - zestawienie sumaryczne mocy opraw dla zadania pn.:</t>
  </si>
  <si>
    <t>4) w obliczeniach fotometrycznych przyjęto instalację opraw oświetleniowych pod kątem od 0 do 5 stopni do powierzchni jezdni</t>
  </si>
  <si>
    <t>"Poprawa efektywności energetycznej na terenie Gminy Łagów"</t>
  </si>
  <si>
    <t>3) sumaryczna moc znamionowa dostarczonych opraw oświetleniowych mieści się w  przedziale od 85 kW do 104,95 kW</t>
  </si>
  <si>
    <t>6) nawis tolerancja +/- 0,5 m</t>
  </si>
  <si>
    <t>1) obliczenia fotometryczne zostały opracowane zgodnie z wymaganiami z SWZ</t>
  </si>
  <si>
    <t>5) oprawy oświetleniowe zastosowane w obliczeniach fotometrycznych spełniają wymagania SWZ</t>
  </si>
  <si>
    <t>wysięgnik [m]</t>
  </si>
  <si>
    <t>klasa oświetlenia chodnika</t>
  </si>
  <si>
    <t>klasa oświetlenia drogi</t>
  </si>
  <si>
    <t>S1/CE5</t>
  </si>
  <si>
    <t>S2/CE5</t>
  </si>
  <si>
    <t>CE5/CE5</t>
  </si>
  <si>
    <t>11a</t>
  </si>
  <si>
    <t>parkowe - montaż na szczycie</t>
  </si>
  <si>
    <t>parkowe - rynek,  montaż zwisające</t>
  </si>
  <si>
    <t>parkowe - montaż zwisające</t>
  </si>
  <si>
    <t>oprawy zasilane z OZE</t>
  </si>
  <si>
    <t>Lokalizacja/opis</t>
  </si>
  <si>
    <t>**</t>
  </si>
  <si>
    <t>** według Programu Funkcjonalno-Użytkowego - stała moc opraw oświetleniowych zasilanych z OZE - 50W</t>
  </si>
  <si>
    <t>Moc oprawy z obliczeń producent nr 1 [W]</t>
  </si>
  <si>
    <t>Moc oprawy z obliczeń producent nr 2 [W]</t>
  </si>
  <si>
    <t>b+d+f</t>
  </si>
  <si>
    <t>e</t>
  </si>
  <si>
    <t>f</t>
  </si>
  <si>
    <t>((a*b)+(c*d)+(e*f))/1000</t>
  </si>
  <si>
    <t>Pozostałe oprawy [szt.]</t>
  </si>
  <si>
    <t>Moc pozostałych oprawy  [W]</t>
  </si>
  <si>
    <t>2) proponowana minimalna moc opraw oświetleniowych to 53 W (z wyłączeniem opraw zasilanych z OZE)</t>
  </si>
  <si>
    <t>Modyfikacja z dnia 06.04.2021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</si>
</sst>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6"/>
      </left>
      <right style="thin">
        <color theme="6"/>
      </right>
      <top style="thin"/>
      <bottom style="thin">
        <color theme="6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164" fontId="45" fillId="0" borderId="0" xfId="42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6" fillId="0" borderId="10" xfId="51" applyFont="1" applyFill="1" applyBorder="1" applyAlignment="1">
      <alignment horizontal="center" vertical="center" wrapText="1"/>
      <protection/>
    </xf>
    <xf numFmtId="164" fontId="6" fillId="0" borderId="10" xfId="42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52" applyFont="1" applyBorder="1" applyAlignment="1">
      <alignment horizontal="center"/>
      <protection/>
    </xf>
    <xf numFmtId="0" fontId="47" fillId="0" borderId="10" xfId="52" applyNumberFormat="1" applyFont="1" applyBorder="1" applyAlignment="1">
      <alignment horizontal="center"/>
      <protection/>
    </xf>
    <xf numFmtId="0" fontId="8" fillId="0" borderId="10" xfId="52" applyNumberFormat="1" applyFont="1" applyBorder="1" applyAlignment="1">
      <alignment horizontal="center"/>
      <protection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0" borderId="11" xfId="51" applyFont="1" applyFill="1" applyBorder="1" applyAlignment="1">
      <alignment horizontal="center" vertical="center" wrapText="1"/>
      <protection/>
    </xf>
    <xf numFmtId="0" fontId="47" fillId="0" borderId="10" xfId="51" applyFont="1" applyFill="1" applyBorder="1" applyAlignment="1">
      <alignment vertical="center"/>
      <protection/>
    </xf>
    <xf numFmtId="0" fontId="47" fillId="0" borderId="10" xfId="51" applyFont="1" applyFill="1" applyBorder="1" applyAlignment="1">
      <alignment horizontal="center" vertical="center"/>
      <protection/>
    </xf>
    <xf numFmtId="0" fontId="47" fillId="0" borderId="10" xfId="51" applyFont="1" applyFill="1" applyBorder="1" applyAlignment="1">
      <alignment horizontal="center" vertical="center" wrapText="1"/>
      <protection/>
    </xf>
    <xf numFmtId="43" fontId="47" fillId="0" borderId="10" xfId="42" applyFont="1" applyFill="1" applyBorder="1" applyAlignment="1">
      <alignment horizontal="center" vertical="center"/>
    </xf>
    <xf numFmtId="0" fontId="47" fillId="0" borderId="10" xfId="52" applyFont="1" applyFill="1" applyBorder="1" applyAlignment="1">
      <alignment horizontal="center"/>
      <protection/>
    </xf>
    <xf numFmtId="165" fontId="47" fillId="0" borderId="12" xfId="51" applyNumberFormat="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/>
      <protection/>
    </xf>
    <xf numFmtId="0" fontId="47" fillId="0" borderId="13" xfId="51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>
      <alignment horizontal="center"/>
      <protection/>
    </xf>
    <xf numFmtId="166" fontId="48" fillId="0" borderId="14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52" applyFont="1" applyFill="1" applyBorder="1" applyAlignment="1">
      <alignment horizontal="center" vertical="center"/>
      <protection/>
    </xf>
    <xf numFmtId="0" fontId="8" fillId="0" borderId="10" xfId="52" applyNumberFormat="1" applyFont="1" applyBorder="1" applyAlignment="1">
      <alignment horizontal="center"/>
      <protection/>
    </xf>
    <xf numFmtId="0" fontId="47" fillId="33" borderId="13" xfId="0" applyFont="1" applyFill="1" applyBorder="1" applyAlignment="1">
      <alignment horizontal="center" vertical="center"/>
    </xf>
    <xf numFmtId="0" fontId="8" fillId="33" borderId="10" xfId="52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52" applyNumberFormat="1" applyFont="1" applyBorder="1" applyAlignment="1">
      <alignment horizontal="center" vertical="center"/>
      <protection/>
    </xf>
    <xf numFmtId="0" fontId="47" fillId="0" borderId="10" xfId="42" applyNumberFormat="1" applyFont="1" applyBorder="1" applyAlignment="1">
      <alignment horizontal="center" vertical="center"/>
    </xf>
    <xf numFmtId="0" fontId="47" fillId="0" borderId="12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164" fontId="45" fillId="0" borderId="0" xfId="42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8" fillId="0" borderId="16" xfId="52" applyNumberFormat="1" applyFont="1" applyBorder="1" applyAlignment="1">
      <alignment horizontal="center"/>
      <protection/>
    </xf>
    <xf numFmtId="0" fontId="8" fillId="34" borderId="10" xfId="52" applyNumberFormat="1" applyFont="1" applyFill="1" applyBorder="1" applyAlignment="1">
      <alignment horizontal="center"/>
      <protection/>
    </xf>
    <xf numFmtId="0" fontId="47" fillId="34" borderId="13" xfId="5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right" vertical="center"/>
    </xf>
    <xf numFmtId="0" fontId="6" fillId="0" borderId="10" xfId="5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7" fillId="34" borderId="13" xfId="5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/>
      <protection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66" fontId="48" fillId="0" borderId="17" xfId="0" applyNumberFormat="1" applyFont="1" applyBorder="1" applyAlignment="1">
      <alignment horizontal="center" vertical="center"/>
    </xf>
    <xf numFmtId="0" fontId="48" fillId="0" borderId="10" xfId="51" applyNumberFormat="1" applyFont="1" applyFill="1" applyBorder="1" applyAlignment="1">
      <alignment horizontal="center" vertical="center"/>
      <protection/>
    </xf>
    <xf numFmtId="0" fontId="47" fillId="0" borderId="17" xfId="0" applyFont="1" applyBorder="1" applyAlignment="1">
      <alignment horizontal="left" vertical="center"/>
    </xf>
    <xf numFmtId="164" fontId="47" fillId="0" borderId="17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52" applyNumberFormat="1" applyFont="1" applyBorder="1" applyAlignment="1">
      <alignment horizontal="center"/>
      <protection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tabSelected="1" zoomScale="85" zoomScaleNormal="85" zoomScalePageLayoutView="85" workbookViewId="0" topLeftCell="A1">
      <selection activeCell="C31" sqref="C31"/>
    </sheetView>
  </sheetViews>
  <sheetFormatPr defaultColWidth="9.140625" defaultRowHeight="15"/>
  <cols>
    <col min="1" max="1" width="2.00390625" style="0" customWidth="1"/>
    <col min="2" max="2" width="7.57421875" style="4" customWidth="1"/>
    <col min="3" max="3" width="29.28125" style="3" customWidth="1"/>
    <col min="4" max="4" width="11.7109375" style="0" customWidth="1"/>
    <col min="5" max="5" width="11.140625" style="0" customWidth="1"/>
    <col min="6" max="6" width="10.00390625" style="0" customWidth="1"/>
    <col min="7" max="7" width="9.57421875" style="48" customWidth="1"/>
    <col min="8" max="8" width="11.00390625" style="11" customWidth="1"/>
    <col min="9" max="9" width="9.140625" style="11" customWidth="1"/>
    <col min="10" max="10" width="8.00390625" style="1" customWidth="1"/>
    <col min="11" max="11" width="9.8515625" style="1" customWidth="1"/>
    <col min="12" max="12" width="10.421875" style="5" customWidth="1"/>
    <col min="13" max="13" width="10.57421875" style="5" customWidth="1"/>
    <col min="14" max="14" width="12.7109375" style="5" customWidth="1"/>
    <col min="15" max="15" width="10.421875" style="5" customWidth="1"/>
    <col min="16" max="16" width="12.57421875" style="1" customWidth="1"/>
    <col min="17" max="18" width="12.57421875" style="61" customWidth="1"/>
    <col min="19" max="19" width="14.7109375" style="1" customWidth="1"/>
    <col min="20" max="20" width="19.140625" style="1" customWidth="1"/>
    <col min="23" max="23" width="9.140625" style="4" customWidth="1"/>
    <col min="24" max="24" width="11.00390625" style="1" customWidth="1"/>
    <col min="25" max="25" width="12.140625" style="1" customWidth="1"/>
    <col min="26" max="26" width="10.00390625" style="1" customWidth="1"/>
  </cols>
  <sheetData>
    <row r="1" spans="2:20" ht="15.75">
      <c r="B1" s="81" t="s">
        <v>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ht="18" customHeight="1">
      <c r="B2" s="81" t="s">
        <v>36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6" s="48" customFormat="1" ht="18" customHeight="1">
      <c r="B3" s="77"/>
      <c r="C3" s="77"/>
      <c r="D3" s="77"/>
      <c r="E3" s="77"/>
      <c r="F3" s="77"/>
      <c r="G3" s="77"/>
      <c r="H3" s="77"/>
      <c r="I3" s="77"/>
      <c r="K3" s="79" t="s">
        <v>64</v>
      </c>
      <c r="L3" s="77"/>
      <c r="M3" s="77"/>
      <c r="N3" s="77"/>
      <c r="O3" s="77"/>
      <c r="P3" s="77"/>
      <c r="Q3" s="77"/>
      <c r="R3" s="77"/>
      <c r="S3" s="77"/>
      <c r="T3" s="77"/>
      <c r="W3" s="4"/>
      <c r="X3" s="61"/>
      <c r="Y3" s="61"/>
      <c r="Z3" s="61"/>
    </row>
    <row r="4" spans="2:20" ht="15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2:20" ht="1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ht="1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ht="13.5" customHeight="1"/>
    <row r="8" spans="2:26" ht="54.75" customHeight="1">
      <c r="B8" s="14" t="s">
        <v>2</v>
      </c>
      <c r="C8" s="14" t="s">
        <v>52</v>
      </c>
      <c r="D8" s="14" t="s">
        <v>6</v>
      </c>
      <c r="E8" s="14" t="s">
        <v>7</v>
      </c>
      <c r="F8" s="14" t="s">
        <v>43</v>
      </c>
      <c r="G8" s="14" t="s">
        <v>42</v>
      </c>
      <c r="H8" s="15" t="s">
        <v>8</v>
      </c>
      <c r="I8" s="15" t="s">
        <v>41</v>
      </c>
      <c r="J8" s="14" t="s">
        <v>4</v>
      </c>
      <c r="K8" s="14" t="s">
        <v>5</v>
      </c>
      <c r="L8" s="14" t="s">
        <v>17</v>
      </c>
      <c r="M8" s="64" t="s">
        <v>55</v>
      </c>
      <c r="N8" s="64" t="s">
        <v>15</v>
      </c>
      <c r="O8" s="64" t="s">
        <v>56</v>
      </c>
      <c r="P8" s="64" t="s">
        <v>16</v>
      </c>
      <c r="Q8" s="64" t="s">
        <v>62</v>
      </c>
      <c r="R8" s="64" t="s">
        <v>61</v>
      </c>
      <c r="S8" s="64" t="s">
        <v>18</v>
      </c>
      <c r="T8" s="64" t="s">
        <v>9</v>
      </c>
      <c r="W8"/>
      <c r="X8"/>
      <c r="Y8"/>
      <c r="Z8"/>
    </row>
    <row r="9" spans="2:26" ht="13.5" customHeight="1">
      <c r="B9" s="25"/>
      <c r="C9" s="26"/>
      <c r="D9" s="27"/>
      <c r="E9" s="28"/>
      <c r="F9" s="27"/>
      <c r="G9" s="27"/>
      <c r="H9" s="29"/>
      <c r="I9" s="30"/>
      <c r="J9" s="27"/>
      <c r="K9" s="31"/>
      <c r="L9" s="32"/>
      <c r="M9" s="33" t="s">
        <v>11</v>
      </c>
      <c r="N9" s="59" t="s">
        <v>12</v>
      </c>
      <c r="O9" s="33" t="s">
        <v>13</v>
      </c>
      <c r="P9" s="60" t="s">
        <v>14</v>
      </c>
      <c r="Q9" s="68" t="s">
        <v>58</v>
      </c>
      <c r="R9" s="67" t="s">
        <v>59</v>
      </c>
      <c r="S9" s="34" t="s">
        <v>57</v>
      </c>
      <c r="T9" s="74" t="s">
        <v>60</v>
      </c>
      <c r="W9"/>
      <c r="X9"/>
      <c r="Y9"/>
      <c r="Z9"/>
    </row>
    <row r="10" spans="2:26" ht="15">
      <c r="B10" s="16">
        <v>1</v>
      </c>
      <c r="C10" s="17" t="s">
        <v>20</v>
      </c>
      <c r="D10" s="18">
        <v>8</v>
      </c>
      <c r="E10" s="19">
        <v>1</v>
      </c>
      <c r="F10" s="20" t="s">
        <v>29</v>
      </c>
      <c r="G10" s="20" t="s">
        <v>44</v>
      </c>
      <c r="H10" s="20">
        <v>8.5</v>
      </c>
      <c r="I10" s="19">
        <v>1.5</v>
      </c>
      <c r="J10" s="19">
        <v>40</v>
      </c>
      <c r="K10" s="20">
        <v>2</v>
      </c>
      <c r="L10" s="21">
        <v>34</v>
      </c>
      <c r="M10" s="35"/>
      <c r="N10" s="35"/>
      <c r="O10" s="35"/>
      <c r="P10" s="22"/>
      <c r="Q10" s="65"/>
      <c r="R10" s="65"/>
      <c r="S10" s="22">
        <f>Sytuacje!$P10+Sytuacje!$N10+Sytuacje!$R10</f>
        <v>0</v>
      </c>
      <c r="T10" s="16">
        <f>((Sytuacje!$M10*Sytuacje!$N10)+(Sytuacje!$O10*Sytuacje!$P10)+(Sytuacje!$Q10*Sytuacje!$R10))/1000</f>
        <v>0</v>
      </c>
      <c r="W10"/>
      <c r="X10"/>
      <c r="Y10"/>
      <c r="Z10"/>
    </row>
    <row r="11" spans="2:26" ht="15">
      <c r="B11" s="16">
        <v>2</v>
      </c>
      <c r="C11" s="17" t="s">
        <v>21</v>
      </c>
      <c r="D11" s="18">
        <v>7</v>
      </c>
      <c r="E11" s="23">
        <v>1.5</v>
      </c>
      <c r="F11" s="20" t="s">
        <v>29</v>
      </c>
      <c r="G11" s="20" t="s">
        <v>45</v>
      </c>
      <c r="H11" s="20">
        <v>8.5</v>
      </c>
      <c r="I11" s="19">
        <v>1.5</v>
      </c>
      <c r="J11" s="19">
        <v>40</v>
      </c>
      <c r="K11" s="20">
        <v>1</v>
      </c>
      <c r="L11" s="78">
        <v>110</v>
      </c>
      <c r="M11" s="35"/>
      <c r="N11" s="35"/>
      <c r="O11" s="35"/>
      <c r="P11" s="22"/>
      <c r="Q11" s="65"/>
      <c r="R11" s="65"/>
      <c r="S11" s="70">
        <f>Sytuacje!$P11+Sytuacje!$N11+Sytuacje!$R11</f>
        <v>0</v>
      </c>
      <c r="T11" s="69">
        <f>((Sytuacje!$M11*Sytuacje!$N11)+(Sytuacje!$O11*Sytuacje!$P11)+(Sytuacje!$Q11*Sytuacje!$R11))/1000</f>
        <v>0</v>
      </c>
      <c r="W11"/>
      <c r="X11"/>
      <c r="Y11"/>
      <c r="Z11"/>
    </row>
    <row r="12" spans="2:26" ht="15">
      <c r="B12" s="16">
        <v>3</v>
      </c>
      <c r="C12" s="17" t="s">
        <v>22</v>
      </c>
      <c r="D12" s="18">
        <v>6</v>
      </c>
      <c r="E12" s="23">
        <v>1</v>
      </c>
      <c r="F12" s="20" t="s">
        <v>32</v>
      </c>
      <c r="G12" s="20" t="s">
        <v>46</v>
      </c>
      <c r="H12" s="20">
        <v>8.5</v>
      </c>
      <c r="I12" s="19">
        <v>1.5</v>
      </c>
      <c r="J12" s="19">
        <v>35</v>
      </c>
      <c r="K12" s="20">
        <v>1</v>
      </c>
      <c r="L12" s="21">
        <v>39</v>
      </c>
      <c r="M12" s="35"/>
      <c r="N12" s="35"/>
      <c r="O12" s="35"/>
      <c r="P12" s="22"/>
      <c r="Q12" s="65"/>
      <c r="R12" s="65"/>
      <c r="S12" s="70">
        <f>Sytuacje!$P12+Sytuacje!$N12+Sytuacje!$R12</f>
        <v>0</v>
      </c>
      <c r="T12" s="69">
        <f>((Sytuacje!$M12*Sytuacje!$N12)+(Sytuacje!$O12*Sytuacje!$P12)+(Sytuacje!$Q12*Sytuacje!$R12))/1000</f>
        <v>0</v>
      </c>
      <c r="W12"/>
      <c r="X12"/>
      <c r="Y12"/>
      <c r="Z12"/>
    </row>
    <row r="13" spans="2:26" ht="15">
      <c r="B13" s="44">
        <v>4</v>
      </c>
      <c r="C13" s="37" t="s">
        <v>23</v>
      </c>
      <c r="D13" s="38">
        <v>5</v>
      </c>
      <c r="E13" s="39">
        <v>1</v>
      </c>
      <c r="F13" s="45" t="s">
        <v>30</v>
      </c>
      <c r="G13" s="45" t="s">
        <v>46</v>
      </c>
      <c r="H13" s="46">
        <v>8.5</v>
      </c>
      <c r="I13" s="30">
        <v>1.5</v>
      </c>
      <c r="J13" s="40">
        <v>35</v>
      </c>
      <c r="K13" s="47">
        <v>2</v>
      </c>
      <c r="L13" s="41">
        <v>147</v>
      </c>
      <c r="M13" s="43"/>
      <c r="N13" s="43"/>
      <c r="O13" s="43"/>
      <c r="P13" s="42"/>
      <c r="Q13" s="42"/>
      <c r="R13" s="42"/>
      <c r="S13" s="70">
        <f>Sytuacje!$P13+Sytuacje!$N13+Sytuacje!$R13</f>
        <v>0</v>
      </c>
      <c r="T13" s="69">
        <f>((Sytuacje!$M13*Sytuacje!$N13)+(Sytuacje!$O13*Sytuacje!$P13)+(Sytuacje!$Q13*Sytuacje!$R13))/1000</f>
        <v>0</v>
      </c>
      <c r="W13"/>
      <c r="X13"/>
      <c r="Y13"/>
      <c r="Z13"/>
    </row>
    <row r="14" spans="2:26" ht="15">
      <c r="B14" s="44">
        <v>5</v>
      </c>
      <c r="C14" s="37" t="s">
        <v>24</v>
      </c>
      <c r="D14" s="38">
        <v>5</v>
      </c>
      <c r="E14" s="39">
        <v>0</v>
      </c>
      <c r="F14" s="45" t="s">
        <v>0</v>
      </c>
      <c r="G14" s="45"/>
      <c r="H14" s="46">
        <v>8.5</v>
      </c>
      <c r="I14" s="30">
        <v>1.5</v>
      </c>
      <c r="J14" s="40">
        <v>50</v>
      </c>
      <c r="K14" s="47">
        <v>1</v>
      </c>
      <c r="L14" s="41">
        <v>32</v>
      </c>
      <c r="M14" s="43"/>
      <c r="N14" s="43"/>
      <c r="O14" s="43"/>
      <c r="P14" s="42"/>
      <c r="Q14" s="42"/>
      <c r="R14" s="42"/>
      <c r="S14" s="70">
        <f>Sytuacje!$P14+Sytuacje!$N14+Sytuacje!$R14</f>
        <v>0</v>
      </c>
      <c r="T14" s="69">
        <f>((Sytuacje!$M14*Sytuacje!$N14)+(Sytuacje!$O14*Sytuacje!$P14)+(Sytuacje!$Q14*Sytuacje!$R14))/1000</f>
        <v>0</v>
      </c>
      <c r="W14"/>
      <c r="X14"/>
      <c r="Y14"/>
      <c r="Z14"/>
    </row>
    <row r="15" spans="2:26" ht="15">
      <c r="B15" s="44">
        <v>6</v>
      </c>
      <c r="C15" s="37" t="s">
        <v>25</v>
      </c>
      <c r="D15" s="38">
        <v>5</v>
      </c>
      <c r="E15" s="39">
        <v>0</v>
      </c>
      <c r="F15" s="45" t="s">
        <v>0</v>
      </c>
      <c r="G15" s="45"/>
      <c r="H15" s="46">
        <v>8.5</v>
      </c>
      <c r="I15" s="30">
        <v>1.5</v>
      </c>
      <c r="J15" s="40">
        <v>50</v>
      </c>
      <c r="K15" s="47">
        <v>2</v>
      </c>
      <c r="L15" s="41">
        <v>221</v>
      </c>
      <c r="M15" s="43"/>
      <c r="N15" s="43"/>
      <c r="O15" s="43"/>
      <c r="P15" s="42"/>
      <c r="Q15" s="42"/>
      <c r="R15" s="42"/>
      <c r="S15" s="70">
        <f>Sytuacje!$P15+Sytuacje!$N15+Sytuacje!$R15</f>
        <v>0</v>
      </c>
      <c r="T15" s="69">
        <f>((Sytuacje!$M15*Sytuacje!$N15)+(Sytuacje!$O15*Sytuacje!$P15)+(Sytuacje!$Q15*Sytuacje!$R15))/1000</f>
        <v>0</v>
      </c>
      <c r="W15"/>
      <c r="X15"/>
      <c r="Y15"/>
      <c r="Z15"/>
    </row>
    <row r="16" spans="2:26" ht="15">
      <c r="B16" s="44">
        <v>7</v>
      </c>
      <c r="C16" s="37" t="s">
        <v>25</v>
      </c>
      <c r="D16" s="38">
        <v>5</v>
      </c>
      <c r="E16" s="39">
        <v>0</v>
      </c>
      <c r="F16" s="45" t="s">
        <v>0</v>
      </c>
      <c r="G16" s="45"/>
      <c r="H16" s="46">
        <v>8.5</v>
      </c>
      <c r="I16" s="30">
        <v>1</v>
      </c>
      <c r="J16" s="40">
        <v>50</v>
      </c>
      <c r="K16" s="47">
        <v>2</v>
      </c>
      <c r="L16" s="41">
        <v>64</v>
      </c>
      <c r="M16" s="43"/>
      <c r="N16" s="43"/>
      <c r="O16" s="43"/>
      <c r="P16" s="42"/>
      <c r="Q16" s="42"/>
      <c r="R16" s="42"/>
      <c r="S16" s="70">
        <f>Sytuacje!$P16+Sytuacje!$N16+Sytuacje!$R16</f>
        <v>0</v>
      </c>
      <c r="T16" s="69">
        <f>((Sytuacje!$M16*Sytuacje!$N16)+(Sytuacje!$O16*Sytuacje!$P16)+(Sytuacje!$Q16*Sytuacje!$R16))/1000</f>
        <v>0</v>
      </c>
      <c r="W16"/>
      <c r="X16"/>
      <c r="Y16"/>
      <c r="Z16"/>
    </row>
    <row r="17" spans="2:26" ht="15">
      <c r="B17" s="16">
        <v>8</v>
      </c>
      <c r="C17" s="17" t="s">
        <v>26</v>
      </c>
      <c r="D17" s="18">
        <v>5</v>
      </c>
      <c r="E17" s="19">
        <v>0</v>
      </c>
      <c r="F17" s="20" t="s">
        <v>0</v>
      </c>
      <c r="G17" s="20"/>
      <c r="H17" s="20">
        <v>8.5</v>
      </c>
      <c r="I17" s="19">
        <v>1.5</v>
      </c>
      <c r="J17" s="19">
        <v>50</v>
      </c>
      <c r="K17" s="20">
        <v>3.5</v>
      </c>
      <c r="L17" s="21">
        <v>530</v>
      </c>
      <c r="M17" s="35"/>
      <c r="N17" s="35"/>
      <c r="O17" s="35"/>
      <c r="P17" s="22"/>
      <c r="Q17" s="65"/>
      <c r="R17" s="65"/>
      <c r="S17" s="70">
        <f>Sytuacje!$P17+Sytuacje!$N17+Sytuacje!$R17</f>
        <v>0</v>
      </c>
      <c r="T17" s="69">
        <f>((Sytuacje!$M17*Sytuacje!$N17)+(Sytuacje!$O17*Sytuacje!$P17)+(Sytuacje!$Q17*Sytuacje!$R17))/1000</f>
        <v>0</v>
      </c>
      <c r="W17"/>
      <c r="X17"/>
      <c r="Y17"/>
      <c r="Z17"/>
    </row>
    <row r="18" spans="2:26" ht="15">
      <c r="B18" s="16">
        <v>9</v>
      </c>
      <c r="C18" s="17" t="s">
        <v>26</v>
      </c>
      <c r="D18" s="18">
        <v>5</v>
      </c>
      <c r="E18" s="19">
        <v>0</v>
      </c>
      <c r="F18" s="20" t="s">
        <v>0</v>
      </c>
      <c r="G18" s="20"/>
      <c r="H18" s="20">
        <v>8.5</v>
      </c>
      <c r="I18" s="19">
        <v>1</v>
      </c>
      <c r="J18" s="19">
        <v>50</v>
      </c>
      <c r="K18" s="20">
        <v>3.5</v>
      </c>
      <c r="L18" s="21">
        <v>86</v>
      </c>
      <c r="M18" s="35"/>
      <c r="N18" s="35"/>
      <c r="O18" s="35"/>
      <c r="P18" s="22"/>
      <c r="Q18" s="65"/>
      <c r="R18" s="65"/>
      <c r="S18" s="70">
        <f>Sytuacje!$P18+Sytuacje!$N18+Sytuacje!$R18</f>
        <v>0</v>
      </c>
      <c r="T18" s="69">
        <f>((Sytuacje!$M18*Sytuacje!$N18)+(Sytuacje!$O18*Sytuacje!$P18)+(Sytuacje!$Q18*Sytuacje!$R18))/1000</f>
        <v>0</v>
      </c>
      <c r="W18"/>
      <c r="X18"/>
      <c r="Y18"/>
      <c r="Z18"/>
    </row>
    <row r="19" spans="2:26" ht="15">
      <c r="B19" s="16">
        <v>10</v>
      </c>
      <c r="C19" s="17" t="s">
        <v>27</v>
      </c>
      <c r="D19" s="18">
        <v>4</v>
      </c>
      <c r="E19" s="19">
        <v>0</v>
      </c>
      <c r="F19" s="20" t="s">
        <v>0</v>
      </c>
      <c r="G19" s="20"/>
      <c r="H19" s="20">
        <v>8.5</v>
      </c>
      <c r="I19" s="19">
        <v>1.5</v>
      </c>
      <c r="J19" s="19">
        <v>50</v>
      </c>
      <c r="K19" s="20">
        <v>2</v>
      </c>
      <c r="L19" s="21">
        <v>58</v>
      </c>
      <c r="M19" s="35"/>
      <c r="N19" s="35"/>
      <c r="O19" s="35"/>
      <c r="P19" s="22"/>
      <c r="Q19" s="65"/>
      <c r="R19" s="65"/>
      <c r="S19" s="70">
        <f>Sytuacje!$P19+Sytuacje!$N19+Sytuacje!$R19</f>
        <v>0</v>
      </c>
      <c r="T19" s="69">
        <f>((Sytuacje!$M19*Sytuacje!$N19)+(Sytuacje!$O19*Sytuacje!$P19)+(Sytuacje!$Q19*Sytuacje!$R19))/1000</f>
        <v>0</v>
      </c>
      <c r="W19"/>
      <c r="X19"/>
      <c r="Y19"/>
      <c r="Z19"/>
    </row>
    <row r="20" spans="2:26" ht="15">
      <c r="B20" s="16">
        <v>11</v>
      </c>
      <c r="C20" s="17" t="s">
        <v>48</v>
      </c>
      <c r="D20" s="18"/>
      <c r="E20" s="19">
        <v>1.5</v>
      </c>
      <c r="F20" s="56"/>
      <c r="G20" s="20" t="s">
        <v>31</v>
      </c>
      <c r="H20" s="20">
        <v>5</v>
      </c>
      <c r="I20" s="19">
        <v>0.5</v>
      </c>
      <c r="J20" s="19">
        <v>24</v>
      </c>
      <c r="K20" s="20">
        <v>1</v>
      </c>
      <c r="L20" s="78">
        <v>23</v>
      </c>
      <c r="M20" s="35"/>
      <c r="N20" s="35"/>
      <c r="O20" s="35"/>
      <c r="P20" s="22"/>
      <c r="Q20" s="65"/>
      <c r="R20" s="65"/>
      <c r="S20" s="70">
        <f>Sytuacje!$P20+Sytuacje!$N20+Sytuacje!$R20</f>
        <v>0</v>
      </c>
      <c r="T20" s="69">
        <f>((Sytuacje!$M20*Sytuacje!$N20)+(Sytuacje!$O20*Sytuacje!$P20)+(Sytuacje!$Q20*Sytuacje!$R20))/1000</f>
        <v>0</v>
      </c>
      <c r="W20"/>
      <c r="X20"/>
      <c r="Y20"/>
      <c r="Z20"/>
    </row>
    <row r="21" spans="2:20" s="48" customFormat="1" ht="15">
      <c r="B21" s="55" t="s">
        <v>47</v>
      </c>
      <c r="C21" s="37" t="s">
        <v>50</v>
      </c>
      <c r="D21" s="38"/>
      <c r="E21" s="19">
        <v>1.5</v>
      </c>
      <c r="F21" s="56"/>
      <c r="G21" s="20" t="s">
        <v>31</v>
      </c>
      <c r="H21" s="20">
        <v>5</v>
      </c>
      <c r="I21" s="19">
        <v>0.5</v>
      </c>
      <c r="J21" s="19">
        <v>24</v>
      </c>
      <c r="K21" s="20">
        <v>1</v>
      </c>
      <c r="L21" s="41">
        <v>7</v>
      </c>
      <c r="M21" s="43"/>
      <c r="N21" s="43"/>
      <c r="O21" s="43"/>
      <c r="P21" s="42"/>
      <c r="Q21" s="42"/>
      <c r="R21" s="42"/>
      <c r="S21" s="70">
        <f>Sytuacje!$P21+Sytuacje!$N21+Sytuacje!$R21</f>
        <v>0</v>
      </c>
      <c r="T21" s="69">
        <f>((Sytuacje!$M21*Sytuacje!$N21)+(Sytuacje!$O21*Sytuacje!$P21)+(Sytuacje!$Q21*Sytuacje!$R21))/1000</f>
        <v>0</v>
      </c>
    </row>
    <row r="22" spans="2:26" ht="15" customHeight="1">
      <c r="B22" s="16">
        <v>12</v>
      </c>
      <c r="C22" s="17" t="s">
        <v>49</v>
      </c>
      <c r="D22" s="18" t="s">
        <v>28</v>
      </c>
      <c r="E22" s="19" t="s">
        <v>28</v>
      </c>
      <c r="F22" s="20" t="s">
        <v>28</v>
      </c>
      <c r="G22" s="20" t="s">
        <v>28</v>
      </c>
      <c r="H22" s="20" t="s">
        <v>28</v>
      </c>
      <c r="I22" s="19" t="s">
        <v>28</v>
      </c>
      <c r="J22" s="19" t="s">
        <v>28</v>
      </c>
      <c r="K22" s="20" t="s">
        <v>28</v>
      </c>
      <c r="L22" s="21">
        <v>23</v>
      </c>
      <c r="M22" s="35"/>
      <c r="N22" s="35"/>
      <c r="O22" s="35"/>
      <c r="P22" s="22"/>
      <c r="Q22" s="65"/>
      <c r="R22" s="65"/>
      <c r="S22" s="70">
        <f>Sytuacje!$P22+Sytuacje!$N22+Sytuacje!$R22</f>
        <v>0</v>
      </c>
      <c r="T22" s="69">
        <f>((Sytuacje!$M22*Sytuacje!$N22)+(Sytuacje!$O22*Sytuacje!$P22)+(Sytuacje!$Q22*Sytuacje!$R22))/1000</f>
        <v>0</v>
      </c>
      <c r="W22"/>
      <c r="X22"/>
      <c r="Y22"/>
      <c r="Z22"/>
    </row>
    <row r="23" spans="2:20" s="48" customFormat="1" ht="15" customHeight="1">
      <c r="B23" s="55"/>
      <c r="C23" s="57" t="s">
        <v>51</v>
      </c>
      <c r="D23" s="23" t="s">
        <v>53</v>
      </c>
      <c r="E23" s="23" t="s">
        <v>53</v>
      </c>
      <c r="F23" s="23" t="s">
        <v>53</v>
      </c>
      <c r="G23" s="23" t="s">
        <v>53</v>
      </c>
      <c r="H23" s="23" t="s">
        <v>53</v>
      </c>
      <c r="I23" s="23" t="s">
        <v>53</v>
      </c>
      <c r="J23" s="23" t="s">
        <v>53</v>
      </c>
      <c r="K23" s="23" t="s">
        <v>53</v>
      </c>
      <c r="L23" s="58">
        <v>2</v>
      </c>
      <c r="M23" s="43"/>
      <c r="N23" s="43"/>
      <c r="O23" s="43"/>
      <c r="P23" s="42"/>
      <c r="Q23" s="42">
        <v>50</v>
      </c>
      <c r="R23" s="42">
        <v>2</v>
      </c>
      <c r="S23" s="70">
        <f>Sytuacje!$P23+Sytuacje!$N23+Sytuacje!$R23</f>
        <v>2</v>
      </c>
      <c r="T23" s="69">
        <f>((Sytuacje!$M23*Sytuacje!$N23)+(Sytuacje!$O23*Sytuacje!$P23)+(Sytuacje!$Q23*Sytuacje!$R23))/1000</f>
        <v>0.1</v>
      </c>
    </row>
    <row r="24" spans="2:26" ht="15">
      <c r="B24" s="71"/>
      <c r="C24" s="75" t="s">
        <v>1</v>
      </c>
      <c r="D24" s="72"/>
      <c r="E24" s="72"/>
      <c r="F24" s="72"/>
      <c r="G24" s="72"/>
      <c r="H24" s="76"/>
      <c r="I24" s="76"/>
      <c r="J24" s="72"/>
      <c r="K24" s="72"/>
      <c r="L24" s="72">
        <f>SUBTOTAL(109,L9:L23)</f>
        <v>1376</v>
      </c>
      <c r="M24" s="72"/>
      <c r="N24" s="72">
        <f>SUBTOTAL(109,N9:N23)</f>
        <v>0</v>
      </c>
      <c r="O24" s="72"/>
      <c r="P24" s="72">
        <f>SUBTOTAL(109,P9:P23)</f>
        <v>0</v>
      </c>
      <c r="Q24" s="72"/>
      <c r="R24" s="72"/>
      <c r="S24" s="72">
        <f>SUBTOTAL(109,S9:S23)</f>
        <v>2</v>
      </c>
      <c r="T24" s="73">
        <f>SUBTOTAL(109,T9:T23)</f>
        <v>0.1</v>
      </c>
      <c r="W24"/>
      <c r="X24"/>
      <c r="Y24"/>
      <c r="Z24"/>
    </row>
    <row r="25" spans="2:20" ht="15">
      <c r="B25" s="8"/>
      <c r="C25" s="2"/>
      <c r="D25" s="1"/>
      <c r="E25" s="1"/>
      <c r="F25" s="1"/>
      <c r="G25" s="49"/>
      <c r="H25" s="12"/>
      <c r="I25" s="12"/>
      <c r="L25" s="1"/>
      <c r="M25" s="1"/>
      <c r="N25" s="1"/>
      <c r="O25" s="1"/>
      <c r="Q25" s="63"/>
      <c r="R25" s="63"/>
      <c r="S25" s="10" t="s">
        <v>3</v>
      </c>
      <c r="T25" s="36">
        <f>Sytuacje!$T$24</f>
        <v>0.1</v>
      </c>
    </row>
    <row r="26" spans="2:20" ht="15">
      <c r="B26" s="8"/>
      <c r="C26" s="24" t="s">
        <v>10</v>
      </c>
      <c r="D26" s="1"/>
      <c r="E26" s="1"/>
      <c r="F26" s="1"/>
      <c r="G26" s="49"/>
      <c r="H26" s="12"/>
      <c r="I26" s="12"/>
      <c r="L26" s="1"/>
      <c r="M26" s="1"/>
      <c r="N26" s="1"/>
      <c r="O26" s="1"/>
      <c r="P26" s="13"/>
      <c r="Q26" s="63"/>
      <c r="R26" s="63"/>
      <c r="S26" s="13"/>
      <c r="T26" s="8"/>
    </row>
    <row r="27" spans="3:20" ht="15" customHeight="1">
      <c r="C27" s="52" t="s">
        <v>39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66"/>
      <c r="R27" s="66"/>
      <c r="S27" s="54"/>
      <c r="T27" s="54"/>
    </row>
    <row r="28" spans="3:26" ht="15">
      <c r="C28" s="52" t="s">
        <v>63</v>
      </c>
      <c r="D28" s="48"/>
      <c r="E28" s="48"/>
      <c r="F28" s="48"/>
      <c r="H28" s="53"/>
      <c r="I28" s="53"/>
      <c r="J28" s="51"/>
      <c r="K28" s="51"/>
      <c r="L28" s="51"/>
      <c r="M28" s="51"/>
      <c r="N28" s="51"/>
      <c r="O28" s="51"/>
      <c r="P28" s="51"/>
      <c r="Q28" s="62"/>
      <c r="R28" s="62"/>
      <c r="S28" s="51"/>
      <c r="T28" s="51"/>
      <c r="X28" s="6"/>
      <c r="Y28"/>
      <c r="Z28"/>
    </row>
    <row r="29" spans="3:26" ht="15">
      <c r="C29" s="52" t="s">
        <v>37</v>
      </c>
      <c r="D29" s="48"/>
      <c r="E29" s="48"/>
      <c r="F29" s="48"/>
      <c r="H29" s="53"/>
      <c r="I29" s="53"/>
      <c r="J29" s="51"/>
      <c r="K29" s="51"/>
      <c r="L29" s="51"/>
      <c r="M29" s="51"/>
      <c r="N29" s="51"/>
      <c r="O29" s="51"/>
      <c r="P29" s="51"/>
      <c r="Q29" s="62"/>
      <c r="R29" s="62"/>
      <c r="S29" s="51"/>
      <c r="T29" s="51"/>
      <c r="X29" s="6"/>
      <c r="Y29"/>
      <c r="Z29"/>
    </row>
    <row r="30" spans="3:24" ht="15">
      <c r="C30" s="52" t="s">
        <v>35</v>
      </c>
      <c r="D30" s="48"/>
      <c r="E30" s="48"/>
      <c r="F30" s="48"/>
      <c r="H30" s="53"/>
      <c r="I30" s="53"/>
      <c r="J30" s="51"/>
      <c r="K30" s="51"/>
      <c r="L30" s="51"/>
      <c r="M30" s="51"/>
      <c r="N30" s="51"/>
      <c r="O30" s="51"/>
      <c r="P30" s="51"/>
      <c r="Q30" s="62"/>
      <c r="R30" s="62"/>
      <c r="S30" s="51"/>
      <c r="T30" s="51"/>
      <c r="W30" s="7"/>
      <c r="X30" s="9"/>
    </row>
    <row r="31" spans="2:24" ht="15">
      <c r="B31" s="7"/>
      <c r="C31" s="52" t="s">
        <v>40</v>
      </c>
      <c r="D31" s="48"/>
      <c r="E31" s="48"/>
      <c r="F31" s="48"/>
      <c r="H31" s="53"/>
      <c r="I31" s="53"/>
      <c r="J31" s="49"/>
      <c r="K31" s="49"/>
      <c r="L31" s="50"/>
      <c r="M31" s="50"/>
      <c r="N31" s="50"/>
      <c r="O31" s="50"/>
      <c r="P31" s="49"/>
      <c r="S31" s="49"/>
      <c r="T31" s="49"/>
      <c r="W31" s="7"/>
      <c r="X31" s="9"/>
    </row>
    <row r="32" spans="2:24" ht="15">
      <c r="B32" s="7"/>
      <c r="C32" s="52" t="s">
        <v>38</v>
      </c>
      <c r="W32" s="7"/>
      <c r="X32" s="9"/>
    </row>
    <row r="33" spans="2:3" ht="15">
      <c r="B33" s="7"/>
      <c r="C33" s="52" t="s">
        <v>33</v>
      </c>
    </row>
    <row r="34" ht="15">
      <c r="C34" s="52" t="s">
        <v>54</v>
      </c>
    </row>
  </sheetData>
  <sheetProtection/>
  <protectedRanges>
    <protectedRange sqref="P10:S23" name="Rozstęp1"/>
  </protectedRanges>
  <mergeCells count="3">
    <mergeCell ref="B4:T6"/>
    <mergeCell ref="B1:T1"/>
    <mergeCell ref="B2:T2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6" r:id="rId1"/>
  <headerFooter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Jasny GIS</dc:creator>
  <cp:keywords/>
  <dc:description/>
  <cp:lastModifiedBy>Iwona Szachowicz</cp:lastModifiedBy>
  <cp:lastPrinted>2021-03-09T08:33:59Z</cp:lastPrinted>
  <dcterms:created xsi:type="dcterms:W3CDTF">2019-02-14T11:40:53Z</dcterms:created>
  <dcterms:modified xsi:type="dcterms:W3CDTF">2021-04-06T07:21:38Z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